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emeh mohamadi\Desktop\"/>
    </mc:Choice>
  </mc:AlternateContent>
  <xr:revisionPtr revIDLastSave="0" documentId="13_ncr:1_{44EAB8E1-2A40-4567-839F-392AAEADDA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22" r:id="rId1"/>
    <sheet name="واحدهای صندوق" sheetId="4" r:id="rId2"/>
    <sheet name="سپرده" sheetId="7" r:id="rId3"/>
    <sheet name="درآمد" sheetId="8" r:id="rId4"/>
    <sheet name="درآمد سرمایه گذاری در صندوق" sheetId="10" r:id="rId5"/>
    <sheet name="درآمد سپرده بانکی" sheetId="13" r:id="rId6"/>
    <sheet name="سایر درآمدها" sheetId="14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3">درآمد!$A$1:$K$10</definedName>
    <definedName name="_xlnm.Print_Area" localSheetId="5">'درآمد سپرده بانکی'!$A$1:$K$10</definedName>
    <definedName name="_xlnm.Print_Area" localSheetId="4">'درآمد سرمایه گذاری در صندوق'!$A$1:$W$12</definedName>
    <definedName name="_xlnm.Print_Area" localSheetId="9">'درآمد ناشی از تغییر قیمت اوراق'!$A$1:$S$10</definedName>
    <definedName name="_xlnm.Print_Area" localSheetId="8">'درآمد ناشی از فروش'!$A$1:$S$11</definedName>
    <definedName name="_xlnm.Print_Area" localSheetId="6">'سایر درآمدها'!$A$1:$G$9</definedName>
    <definedName name="_xlnm.Print_Area" localSheetId="2">سپرده!$A$1:$M$17</definedName>
    <definedName name="_xlnm.Print_Area" localSheetId="7">'سود سپرده بانکی'!$A$1:$N$10</definedName>
    <definedName name="_xlnm.Print_Area" localSheetId="0">'صورت وضعیت'!$A$1:$B$45</definedName>
    <definedName name="_xlnm.Print_Area" localSheetId="1">'واحدهای صندوق'!$A$1:$AB$12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7" l="1"/>
  <c r="L17" i="7"/>
  <c r="Y12" i="4"/>
  <c r="M10" i="18"/>
  <c r="K10" i="18"/>
  <c r="I10" i="18"/>
  <c r="G10" i="18"/>
  <c r="E10" i="18"/>
  <c r="C10" i="18"/>
  <c r="C10" i="21"/>
  <c r="E10" i="21"/>
  <c r="G10" i="21"/>
  <c r="I10" i="21"/>
  <c r="K10" i="21"/>
  <c r="M10" i="21"/>
  <c r="O10" i="21"/>
  <c r="Q10" i="21"/>
  <c r="O11" i="19"/>
  <c r="M11" i="19"/>
  <c r="K11" i="19"/>
  <c r="I11" i="19"/>
  <c r="C11" i="19"/>
  <c r="E11" i="19"/>
  <c r="G11" i="19"/>
  <c r="Q11" i="19"/>
  <c r="Q10" i="19"/>
  <c r="Q9" i="19"/>
  <c r="Q8" i="19"/>
  <c r="D9" i="14"/>
  <c r="F9" i="14"/>
  <c r="Q12" i="10"/>
  <c r="F12" i="10"/>
  <c r="J12" i="10"/>
  <c r="H12" i="10"/>
  <c r="S12" i="10" s="1"/>
  <c r="F9" i="8"/>
  <c r="J9" i="8" s="1"/>
  <c r="J10" i="13"/>
  <c r="J9" i="13"/>
  <c r="J8" i="13"/>
  <c r="F10" i="13"/>
  <c r="F9" i="13"/>
  <c r="F8" i="13"/>
  <c r="H10" i="13"/>
  <c r="D10" i="13"/>
  <c r="U12" i="10"/>
  <c r="U10" i="10"/>
  <c r="U11" i="10"/>
  <c r="U9" i="10"/>
  <c r="S11" i="10"/>
  <c r="S10" i="10"/>
  <c r="S9" i="10"/>
  <c r="J9" i="10"/>
  <c r="J11" i="10"/>
  <c r="F17" i="7"/>
  <c r="J17" i="7"/>
  <c r="H17" i="7"/>
  <c r="D17" i="7"/>
  <c r="L16" i="7"/>
  <c r="L10" i="7"/>
  <c r="L11" i="7"/>
  <c r="L12" i="7"/>
  <c r="L13" i="7"/>
  <c r="L14" i="7"/>
  <c r="L15" i="7"/>
  <c r="AA12" i="4"/>
  <c r="AA10" i="4"/>
  <c r="AA9" i="4"/>
  <c r="W12" i="4"/>
  <c r="S12" i="4"/>
  <c r="Q12" i="4"/>
  <c r="O12" i="4"/>
  <c r="M12" i="4"/>
  <c r="K12" i="4"/>
  <c r="F8" i="8" l="1"/>
  <c r="J8" i="8" l="1"/>
  <c r="J10" i="8" s="1"/>
  <c r="F10" i="8"/>
  <c r="H9" i="8" s="1"/>
  <c r="H8" i="8"/>
  <c r="H10" i="8" s="1"/>
  <c r="W11" i="10"/>
  <c r="W10" i="10"/>
  <c r="W9" i="10"/>
  <c r="W12" i="10" l="1"/>
</calcChain>
</file>

<file path=xl/sharedStrings.xml><?xml version="1.0" encoding="utf-8"?>
<sst xmlns="http://schemas.openxmlformats.org/spreadsheetml/2006/main" count="173" uniqueCount="73">
  <si>
    <t>صندوق سرمایه گذاری اختصاصی بازارگردانی گندم</t>
  </si>
  <si>
    <t>صورت وضعیت پرتفوی</t>
  </si>
  <si>
    <t>برای ماه منتهی به 1404/02/31</t>
  </si>
  <si>
    <t>1404/01/31</t>
  </si>
  <si>
    <t>تغییرات طی دوره</t>
  </si>
  <si>
    <t>1404/02/31</t>
  </si>
  <si>
    <t>تعداد</t>
  </si>
  <si>
    <t>بهای تمام شده</t>
  </si>
  <si>
    <t>خالص ارزش فروش</t>
  </si>
  <si>
    <t>مبلغ فروش</t>
  </si>
  <si>
    <t>درصد به کل دارایی ها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</si>
  <si>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</si>
  <si>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</si>
  <si>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</si>
  <si>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</si>
  <si>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</si>
  <si>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</si>
  <si>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</si>
  <si>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ثروت هیوا-س</t>
  </si>
  <si>
    <t>ص.س.درآمد ثابت اطمینان هیوا-د</t>
  </si>
  <si>
    <t>صندوق س. توازن معیار-د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</si>
  <si>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</si>
  <si>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</si>
  <si>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</si>
  <si>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</si>
  <si>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</si>
  <si>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</si>
  <si>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</si>
  <si>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خاورمیانه آفریقا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</si>
  <si>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</si>
  <si>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</si>
  <si>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</si>
  <si>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</si>
  <si>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</si>
  <si>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</si>
  <si>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</si>
  <si>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</si>
  <si>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درآمد حاصل از سرمایه گذاری در واحدهای صندوق های سرمایه گذاری</t>
  </si>
  <si>
    <t>2-2</t>
  </si>
  <si>
    <t>درآمد حاصل از سرمایه گذاری در سپرده بانکی و گواهی سپرده</t>
  </si>
  <si>
    <t>سایر درآمدها</t>
  </si>
  <si>
    <t>-1-2</t>
  </si>
  <si>
    <t>طی ماه</t>
  </si>
  <si>
    <t>از ابتدای سال مالی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</si>
  <si>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</si>
  <si>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</si>
  <si>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</si>
  <si>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</si>
  <si>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</si>
  <si>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</si>
  <si>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</si>
  <si>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</si>
  <si>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</si>
  <si>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</si>
  <si>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</si>
  <si>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</si>
  <si>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</si>
  <si>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</si>
  <si>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</si>
  <si>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</si>
  <si>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</si>
  <si>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</si>
  <si>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</si>
  <si>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</si>
  <si>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ح</t>
  </si>
  <si>
    <t>.</t>
  </si>
  <si>
    <t xml:space="preserve"> بانک پاسارگاد شهید بهشتی -اطمینان</t>
  </si>
  <si>
    <t xml:space="preserve"> بانک پاسارگاد شهید بهشتی-اطمینان</t>
  </si>
  <si>
    <t xml:space="preserve"> بانک خاورمیانه آفریقا-اطمینان</t>
  </si>
  <si>
    <t xml:space="preserve"> بانک پاسارگاد شهید بهشتی-هیوا</t>
  </si>
  <si>
    <t xml:space="preserve"> بانک خاورمیانه آفریقا-هیوا</t>
  </si>
  <si>
    <t>بانک پاسارگاد شهید بهشتی-هیوا</t>
  </si>
  <si>
    <t>بانک صادرات پامنار جنوبی-هیوا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</si>
</sst>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20"/>
      <color rgb="FF000000"/>
      <name val="B Nazanin"/>
      <charset val="178"/>
    </font>
    <font>
      <b/>
      <sz val="28"/>
      <color rgb="FF000000"/>
      <name val="B Nazanin"/>
      <charset val="178"/>
    </font>
    <font>
      <b/>
      <sz val="26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6"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top"/>
    </xf>
    <xf numFmtId="3" fontId="4" fillId="2" borderId="2" xfId="0" applyNumberFormat="1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3" fontId="4" fillId="2" borderId="0" xfId="0" applyNumberFormat="1" applyFont="1" applyFill="1" applyAlignment="1">
      <alignment horizontal="right" vertical="top"/>
    </xf>
    <xf numFmtId="0" fontId="4" fillId="2" borderId="4" xfId="0" applyFont="1" applyFill="1" applyBorder="1" applyAlignment="1">
      <alignment horizontal="right" vertical="top"/>
    </xf>
    <xf numFmtId="3" fontId="4" fillId="2" borderId="4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right" vertical="top"/>
    </xf>
    <xf numFmtId="3" fontId="4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9" fontId="4" fillId="2" borderId="2" xfId="1" applyFont="1" applyFill="1" applyBorder="1" applyAlignment="1">
      <alignment horizontal="center" vertical="center"/>
    </xf>
    <xf numFmtId="9" fontId="4" fillId="2" borderId="0" xfId="1" applyFont="1" applyFill="1" applyAlignment="1">
      <alignment horizontal="center" vertical="center"/>
    </xf>
    <xf numFmtId="9" fontId="4" fillId="2" borderId="4" xfId="1" applyFont="1" applyFill="1" applyBorder="1" applyAlignment="1">
      <alignment horizontal="center" vertical="center"/>
    </xf>
    <xf numFmtId="9" fontId="4" fillId="2" borderId="5" xfId="1" applyFont="1" applyFill="1" applyBorder="1" applyAlignment="1">
      <alignment horizontal="center" vertical="center"/>
    </xf>
    <xf numFmtId="10" fontId="4" fillId="2" borderId="5" xfId="1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left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10" fontId="4" fillId="2" borderId="0" xfId="1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top"/>
    </xf>
    <xf numFmtId="3" fontId="4" fillId="2" borderId="0" xfId="0" applyNumberFormat="1" applyFont="1" applyFill="1" applyAlignment="1">
      <alignment horizontal="right" vertical="top"/>
    </xf>
    <xf numFmtId="0" fontId="4" fillId="2" borderId="4" xfId="0" applyFont="1" applyFill="1" applyBorder="1" applyAlignment="1">
      <alignment horizontal="right" vertical="top"/>
    </xf>
    <xf numFmtId="3" fontId="4" fillId="2" borderId="4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top"/>
    </xf>
    <xf numFmtId="3" fontId="4" fillId="2" borderId="2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2962274</xdr:colOff>
      <xdr:row>44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1E9BF2-77C8-AF6E-A250-A73CAE051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533876" y="38100"/>
          <a:ext cx="7810499" cy="884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E0DB1-FC65-43A7-BDC1-39289CA6C54A}">
  <sheetPr>
    <pageSetUpPr fitToPage="1"/>
  </sheetPr>
  <dimension ref="A1:N51"/>
  <sheetViews>
    <sheetView rightToLeft="1" tabSelected="1"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72.7109375" customWidth="1"/>
    <col min="2" max="2" width="45.42578125" customWidth="1"/>
  </cols>
  <sheetData>
    <row r="1" spans="1:2" ht="29.1" customHeight="1" x14ac:dyDescent="0.2">
      <c r="A1" s="1"/>
      <c r="B1" s="1"/>
    </row>
    <row r="2" spans="1:2" ht="21.75" customHeight="1" x14ac:dyDescent="0.2">
      <c r="A2" s="1"/>
      <c r="B2" s="1"/>
    </row>
    <row r="3" spans="1:2" ht="21.75" customHeight="1" x14ac:dyDescent="0.2">
      <c r="A3" s="1"/>
      <c r="B3" s="1"/>
    </row>
    <row r="4" spans="1:2" ht="7.35" customHeight="1" x14ac:dyDescent="0.2">
      <c r="A4" s="1"/>
      <c r="B4" s="1"/>
    </row>
    <row r="5" spans="1:2" ht="18" customHeight="1" x14ac:dyDescent="0.2">
      <c r="A5" s="1"/>
      <c r="B5" s="1"/>
    </row>
    <row r="6" spans="1:2" ht="23.25" customHeight="1" x14ac:dyDescent="0.2">
      <c r="A6" s="1"/>
      <c r="B6" s="1"/>
    </row>
    <row r="7" spans="1:2" x14ac:dyDescent="0.2">
      <c r="A7" s="1"/>
      <c r="B7" s="1"/>
    </row>
    <row r="8" spans="1:2" x14ac:dyDescent="0.2">
      <c r="A8" s="1"/>
      <c r="B8" s="1"/>
    </row>
    <row r="9" spans="1:2" x14ac:dyDescent="0.2">
      <c r="A9" s="1"/>
      <c r="B9" s="1"/>
    </row>
    <row r="10" spans="1:2" ht="42.75" x14ac:dyDescent="0.2">
      <c r="A10" s="37"/>
      <c r="B10" s="37"/>
    </row>
    <row r="11" spans="1:2" ht="40.5" x14ac:dyDescent="0.2">
      <c r="A11" s="38"/>
      <c r="B11" s="38"/>
    </row>
    <row r="12" spans="1:2" ht="42.75" x14ac:dyDescent="0.2">
      <c r="A12" s="37"/>
      <c r="B12" s="37"/>
    </row>
    <row r="13" spans="1:2" x14ac:dyDescent="0.2">
      <c r="A13" s="1"/>
      <c r="B13" s="1"/>
    </row>
    <row r="14" spans="1:2" x14ac:dyDescent="0.2">
      <c r="A14" s="36" t="s">
        <v>0</v>
      </c>
      <c r="B14" s="36"/>
    </row>
    <row r="15" spans="1:2" x14ac:dyDescent="0.2">
      <c r="A15" s="36"/>
      <c r="B15" s="36"/>
    </row>
    <row r="16" spans="1:2" x14ac:dyDescent="0.2">
      <c r="A16" s="36"/>
      <c r="B16" s="36"/>
    </row>
    <row r="17" spans="1:14" x14ac:dyDescent="0.2">
      <c r="A17" s="36" t="s">
        <v>1</v>
      </c>
      <c r="B17" s="36"/>
    </row>
    <row r="18" spans="1:14" x14ac:dyDescent="0.2">
      <c r="A18" s="36"/>
      <c r="B18" s="36"/>
    </row>
    <row r="19" spans="1:14" x14ac:dyDescent="0.2">
      <c r="A19" s="36"/>
      <c r="B19" s="36"/>
    </row>
    <row r="20" spans="1:14" x14ac:dyDescent="0.2">
      <c r="A20" s="36" t="s">
        <v>2</v>
      </c>
      <c r="B20" s="36"/>
    </row>
    <row r="21" spans="1:14" x14ac:dyDescent="0.2">
      <c r="A21" s="36"/>
      <c r="B21" s="36"/>
      <c r="N21" t="s">
        <v>64</v>
      </c>
    </row>
    <row r="22" spans="1:14" x14ac:dyDescent="0.2">
      <c r="A22" s="36"/>
      <c r="B22" s="36"/>
    </row>
    <row r="23" spans="1:14" x14ac:dyDescent="0.2">
      <c r="A23" s="1"/>
      <c r="B23" s="1"/>
    </row>
    <row r="24" spans="1:14" x14ac:dyDescent="0.2">
      <c r="A24" s="1"/>
      <c r="B24" s="1"/>
    </row>
    <row r="25" spans="1:14" x14ac:dyDescent="0.2">
      <c r="A25" s="1"/>
      <c r="B25" s="1"/>
    </row>
    <row r="26" spans="1:14" x14ac:dyDescent="0.2">
      <c r="A26" s="1"/>
      <c r="B26" s="1"/>
    </row>
    <row r="27" spans="1:14" x14ac:dyDescent="0.2">
      <c r="A27" s="1"/>
      <c r="B27" s="1"/>
    </row>
    <row r="28" spans="1:14" x14ac:dyDescent="0.2">
      <c r="A28" s="1"/>
      <c r="B28" s="1"/>
    </row>
    <row r="29" spans="1:14" x14ac:dyDescent="0.2">
      <c r="A29" s="1"/>
      <c r="B29" s="1"/>
    </row>
    <row r="30" spans="1:14" x14ac:dyDescent="0.2">
      <c r="A30" s="1"/>
      <c r="B30" s="1"/>
    </row>
    <row r="31" spans="1:14" x14ac:dyDescent="0.2">
      <c r="A31" s="1"/>
      <c r="B31" s="1"/>
    </row>
    <row r="32" spans="1:14" x14ac:dyDescent="0.2">
      <c r="A32" s="1"/>
      <c r="B32" s="1"/>
    </row>
    <row r="33" spans="1:2" x14ac:dyDescent="0.2">
      <c r="A33" s="1"/>
      <c r="B33" s="1"/>
    </row>
    <row r="34" spans="1:2" x14ac:dyDescent="0.2">
      <c r="A34" s="1"/>
      <c r="B34" s="1"/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41" spans="1:2" x14ac:dyDescent="0.2">
      <c r="A41" s="1"/>
      <c r="B41" s="1"/>
    </row>
    <row r="42" spans="1:2" x14ac:dyDescent="0.2">
      <c r="A42" s="1"/>
      <c r="B42" s="1"/>
    </row>
    <row r="43" spans="1:2" x14ac:dyDescent="0.2">
      <c r="A43" s="1"/>
      <c r="B43" s="1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1"/>
      <c r="B47" s="1"/>
    </row>
    <row r="48" spans="1:2" x14ac:dyDescent="0.2">
      <c r="A48" s="1"/>
      <c r="B48" s="1"/>
    </row>
    <row r="49" spans="1:2" x14ac:dyDescent="0.2">
      <c r="A49" s="1"/>
      <c r="B49" s="1"/>
    </row>
    <row r="50" spans="1:2" x14ac:dyDescent="0.2">
      <c r="A50" s="1"/>
      <c r="B50" s="1"/>
    </row>
    <row r="51" spans="1:2" x14ac:dyDescent="0.2">
      <c r="A51" s="1"/>
      <c r="B51" s="1"/>
    </row>
  </sheetData>
  <mergeCells count="6">
    <mergeCell ref="A20:B22"/>
    <mergeCell ref="A10:B10"/>
    <mergeCell ref="A11:B11"/>
    <mergeCell ref="A12:B12"/>
    <mergeCell ref="A14:B16"/>
    <mergeCell ref="A17:B19"/>
  </mergeCells>
  <printOptions horizontalCentered="1" verticalCentered="1"/>
  <pageMargins left="0" right="0" top="0" bottom="0" header="0" footer="0"/>
  <pageSetup paperSize="9" scale="86" fitToHeight="0" orientation="portrait" r:id="rId1"/>
  <rowBreaks count="1" manualBreakCount="1">
    <brk id="45" max="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"/>
  <sheetViews>
    <sheetView rightToLeft="1" view="pageBreakPreview" zoomScaleNormal="100" zoomScaleSheetLayoutView="100" workbookViewId="0">
      <selection activeCell="E17" sqref="E17"/>
    </sheetView>
  </sheetViews>
  <sheetFormatPr defaultRowHeight="12.75" x14ac:dyDescent="0.2"/>
  <cols>
    <col min="1" max="1" width="40.28515625" style="1" customWidth="1"/>
    <col min="2" max="2" width="1.28515625" style="1" customWidth="1"/>
    <col min="3" max="3" width="10.42578125" style="1" customWidth="1"/>
    <col min="4" max="4" width="1.28515625" style="1" customWidth="1"/>
    <col min="5" max="5" width="19.140625" style="1" customWidth="1"/>
    <col min="6" max="6" width="1.28515625" style="1" customWidth="1"/>
    <col min="7" max="7" width="16.7109375" style="1" customWidth="1"/>
    <col min="8" max="8" width="1.28515625" style="1" customWidth="1"/>
    <col min="9" max="9" width="20.7109375" style="1" customWidth="1"/>
    <col min="10" max="10" width="1.28515625" style="1" customWidth="1"/>
    <col min="11" max="11" width="10.42578125" style="1" customWidth="1"/>
    <col min="12" max="12" width="1.28515625" style="1" customWidth="1"/>
    <col min="13" max="13" width="18.140625" style="1" customWidth="1"/>
    <col min="14" max="14" width="1.28515625" style="1" customWidth="1"/>
    <col min="15" max="15" width="15.85546875" style="1" customWidth="1"/>
    <col min="16" max="16" width="1.28515625" style="1" customWidth="1"/>
    <col min="17" max="17" width="14.28515625" style="1" customWidth="1"/>
    <col min="18" max="18" width="1.28515625" style="1" customWidth="1"/>
    <col min="19" max="19" width="0.28515625" customWidth="1"/>
  </cols>
  <sheetData>
    <row r="1" spans="1:18" s="1" customFormat="1" ht="29.1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8" s="1" customFormat="1" ht="21.75" customHeight="1" x14ac:dyDescent="0.2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1" customFormat="1" ht="21.75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s="1" customFormat="1" ht="14.45" customHeight="1" x14ac:dyDescent="0.2"/>
    <row r="5" spans="1:18" s="1" customFormat="1" ht="14.45" customHeight="1" x14ac:dyDescent="0.2">
      <c r="A5" s="50" t="s">
        <v>62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s="1" customFormat="1" ht="14.45" customHeight="1" x14ac:dyDescent="0.2">
      <c r="A6" s="46" t="s">
        <v>32</v>
      </c>
      <c r="C6" s="46" t="s">
        <v>42</v>
      </c>
      <c r="D6" s="46"/>
      <c r="E6" s="46"/>
      <c r="F6" s="46"/>
      <c r="G6" s="46"/>
      <c r="H6" s="46"/>
      <c r="I6" s="46"/>
      <c r="K6" s="46" t="s">
        <v>43</v>
      </c>
      <c r="L6" s="46"/>
      <c r="M6" s="46"/>
      <c r="N6" s="46"/>
      <c r="O6" s="46"/>
      <c r="P6" s="46"/>
      <c r="Q6" s="46"/>
      <c r="R6" s="46"/>
    </row>
    <row r="7" spans="1:18" s="1" customFormat="1" ht="36.75" customHeight="1" x14ac:dyDescent="0.2">
      <c r="A7" s="46"/>
      <c r="C7" s="34" t="s">
        <v>6</v>
      </c>
      <c r="D7" s="4"/>
      <c r="E7" s="34" t="s">
        <v>8</v>
      </c>
      <c r="F7" s="4"/>
      <c r="G7" s="34" t="s">
        <v>60</v>
      </c>
      <c r="H7" s="4"/>
      <c r="I7" s="34" t="s">
        <v>63</v>
      </c>
      <c r="K7" s="34" t="s">
        <v>6</v>
      </c>
      <c r="L7" s="4"/>
      <c r="M7" s="34" t="s">
        <v>8</v>
      </c>
      <c r="N7" s="4"/>
      <c r="O7" s="34" t="s">
        <v>60</v>
      </c>
      <c r="P7" s="4"/>
      <c r="Q7" s="55" t="s">
        <v>63</v>
      </c>
      <c r="R7" s="55"/>
    </row>
    <row r="8" spans="1:18" s="1" customFormat="1" ht="21.75" customHeight="1" x14ac:dyDescent="0.2">
      <c r="A8" s="6" t="s">
        <v>18</v>
      </c>
      <c r="C8" s="7">
        <v>946150</v>
      </c>
      <c r="E8" s="7">
        <v>21509395155</v>
      </c>
      <c r="G8" s="7">
        <v>21299842427</v>
      </c>
      <c r="I8" s="7">
        <v>209552728</v>
      </c>
      <c r="K8" s="7">
        <v>946150</v>
      </c>
      <c r="M8" s="7">
        <v>21509395155</v>
      </c>
      <c r="O8" s="7">
        <v>21299842427</v>
      </c>
      <c r="Q8" s="48">
        <v>209552728</v>
      </c>
      <c r="R8" s="48"/>
    </row>
    <row r="9" spans="1:18" s="1" customFormat="1" ht="21.75" customHeight="1" x14ac:dyDescent="0.2">
      <c r="A9" s="10" t="s">
        <v>19</v>
      </c>
      <c r="C9" s="11">
        <v>5839824</v>
      </c>
      <c r="E9" s="11">
        <v>71868018816</v>
      </c>
      <c r="G9" s="11">
        <v>71654576102</v>
      </c>
      <c r="I9" s="11">
        <v>213442714</v>
      </c>
      <c r="K9" s="11">
        <v>5839824</v>
      </c>
      <c r="M9" s="11">
        <v>71868018816</v>
      </c>
      <c r="O9" s="11">
        <v>71654576102</v>
      </c>
      <c r="Q9" s="42">
        <v>213442714</v>
      </c>
      <c r="R9" s="42"/>
    </row>
    <row r="10" spans="1:18" s="1" customFormat="1" ht="21.75" customHeight="1" x14ac:dyDescent="0.2">
      <c r="A10" s="12" t="s">
        <v>21</v>
      </c>
      <c r="C10" s="13">
        <f>SUM(C8:C9)</f>
        <v>6785974</v>
      </c>
      <c r="E10" s="13">
        <f>SUM(E8:E9)</f>
        <v>93377413971</v>
      </c>
      <c r="G10" s="13">
        <f>SUM(G8:G9)</f>
        <v>92954418529</v>
      </c>
      <c r="I10" s="13">
        <f>SUM(I8:I9)</f>
        <v>422995442</v>
      </c>
      <c r="K10" s="13">
        <f>SUM(K8:K9)</f>
        <v>6785974</v>
      </c>
      <c r="M10" s="13">
        <f>SUM(M8:M9)</f>
        <v>93377413971</v>
      </c>
      <c r="O10" s="13">
        <f>SUM(O8:O9)</f>
        <v>92954418529</v>
      </c>
      <c r="Q10" s="44">
        <f>SUM(Q8:R9)</f>
        <v>422995442</v>
      </c>
      <c r="R10" s="44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8"/>
  <sheetViews>
    <sheetView rightToLeft="1" view="pageBreakPreview" zoomScale="80" zoomScaleNormal="100" zoomScaleSheetLayoutView="80" workbookViewId="0">
      <selection activeCell="W18" sqref="W18"/>
    </sheetView>
  </sheetViews>
  <sheetFormatPr defaultRowHeight="12.75" x14ac:dyDescent="0.2"/>
  <cols>
    <col min="1" max="1" width="5.140625" style="1" customWidth="1"/>
    <col min="2" max="2" width="14.28515625" style="1" customWidth="1"/>
    <col min="3" max="3" width="1.28515625" style="1" customWidth="1"/>
    <col min="4" max="4" width="2.5703125" style="1" customWidth="1"/>
    <col min="5" max="5" width="10.42578125" style="1" customWidth="1"/>
    <col min="6" max="6" width="1.28515625" style="1" customWidth="1"/>
    <col min="7" max="7" width="14.28515625" style="1" customWidth="1"/>
    <col min="8" max="8" width="1.28515625" style="1" customWidth="1"/>
    <col min="9" max="9" width="14.28515625" style="1" customWidth="1"/>
    <col min="10" max="10" width="1.28515625" style="1" customWidth="1"/>
    <col min="11" max="11" width="13" style="1" customWidth="1"/>
    <col min="12" max="12" width="1.28515625" style="1" customWidth="1"/>
    <col min="13" max="13" width="17.140625" style="1" customWidth="1"/>
    <col min="14" max="14" width="1.28515625" style="1" customWidth="1"/>
    <col min="15" max="15" width="13" style="1" customWidth="1"/>
    <col min="16" max="16" width="1.28515625" style="1" customWidth="1"/>
    <col min="17" max="17" width="19.140625" style="1" customWidth="1"/>
    <col min="18" max="18" width="1.28515625" style="1" customWidth="1"/>
    <col min="19" max="19" width="15.5703125" style="1" customWidth="1"/>
    <col min="20" max="20" width="1.28515625" style="1" customWidth="1"/>
    <col min="21" max="21" width="26.42578125" style="1" customWidth="1"/>
    <col min="22" max="22" width="1.28515625" style="1" customWidth="1"/>
    <col min="23" max="23" width="14.28515625" style="1" customWidth="1"/>
    <col min="24" max="24" width="1.28515625" style="1" customWidth="1"/>
    <col min="25" max="25" width="16.85546875" style="1" customWidth="1"/>
    <col min="26" max="26" width="1.28515625" style="1" customWidth="1"/>
    <col min="27" max="27" width="21.85546875" style="1" customWidth="1"/>
    <col min="28" max="28" width="0.28515625" customWidth="1"/>
  </cols>
  <sheetData>
    <row r="1" spans="1:27" ht="29.1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ht="21.7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21.75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4.45" customHeight="1" x14ac:dyDescent="0.2"/>
    <row r="5" spans="1:27" ht="14.45" customHeight="1" x14ac:dyDescent="0.2">
      <c r="A5" s="2" t="s">
        <v>11</v>
      </c>
      <c r="B5" s="50" t="s">
        <v>12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t="14.45" customHeight="1" x14ac:dyDescent="0.2">
      <c r="E6" s="46" t="s">
        <v>3</v>
      </c>
      <c r="F6" s="46"/>
      <c r="G6" s="46"/>
      <c r="H6" s="46"/>
      <c r="I6" s="46"/>
      <c r="K6" s="46" t="s">
        <v>4</v>
      </c>
      <c r="L6" s="46"/>
      <c r="M6" s="46"/>
      <c r="N6" s="46"/>
      <c r="O6" s="46"/>
      <c r="P6" s="46"/>
      <c r="Q6" s="46"/>
      <c r="S6" s="46" t="s">
        <v>5</v>
      </c>
      <c r="T6" s="46"/>
      <c r="U6" s="46"/>
      <c r="V6" s="46"/>
      <c r="W6" s="46"/>
      <c r="X6" s="46"/>
      <c r="Y6" s="46"/>
      <c r="Z6" s="46"/>
      <c r="AA6" s="46"/>
    </row>
    <row r="7" spans="1:27" ht="14.45" customHeight="1" x14ac:dyDescent="0.2">
      <c r="E7" s="4"/>
      <c r="F7" s="4"/>
      <c r="G7" s="4"/>
      <c r="H7" s="4"/>
      <c r="I7" s="4"/>
      <c r="K7" s="45" t="s">
        <v>13</v>
      </c>
      <c r="L7" s="45"/>
      <c r="M7" s="45"/>
      <c r="N7" s="4"/>
      <c r="O7" s="45" t="s">
        <v>14</v>
      </c>
      <c r="P7" s="45"/>
      <c r="Q7" s="45"/>
      <c r="S7" s="4"/>
      <c r="T7" s="4"/>
      <c r="U7" s="4"/>
      <c r="V7" s="4"/>
      <c r="W7" s="4"/>
      <c r="X7" s="4"/>
      <c r="Y7" s="4"/>
      <c r="Z7" s="4"/>
      <c r="AA7" s="4"/>
    </row>
    <row r="8" spans="1:27" ht="14.45" customHeight="1" x14ac:dyDescent="0.2">
      <c r="A8" s="46" t="s">
        <v>15</v>
      </c>
      <c r="B8" s="46"/>
      <c r="D8" s="46" t="s">
        <v>16</v>
      </c>
      <c r="E8" s="46"/>
      <c r="G8" s="3" t="s">
        <v>7</v>
      </c>
      <c r="I8" s="3" t="s">
        <v>8</v>
      </c>
      <c r="K8" s="5" t="s">
        <v>6</v>
      </c>
      <c r="L8" s="4"/>
      <c r="M8" s="5" t="s">
        <v>7</v>
      </c>
      <c r="O8" s="5" t="s">
        <v>6</v>
      </c>
      <c r="P8" s="4"/>
      <c r="Q8" s="5" t="s">
        <v>9</v>
      </c>
      <c r="S8" s="3" t="s">
        <v>6</v>
      </c>
      <c r="U8" s="3" t="s">
        <v>17</v>
      </c>
      <c r="W8" s="3" t="s">
        <v>7</v>
      </c>
      <c r="Y8" s="3" t="s">
        <v>8</v>
      </c>
      <c r="AA8" s="3" t="s">
        <v>10</v>
      </c>
    </row>
    <row r="9" spans="1:27" ht="21.75" customHeight="1" x14ac:dyDescent="0.2">
      <c r="A9" s="47" t="s">
        <v>18</v>
      </c>
      <c r="B9" s="47"/>
      <c r="D9" s="48">
        <v>0</v>
      </c>
      <c r="E9" s="48"/>
      <c r="G9" s="7">
        <v>0</v>
      </c>
      <c r="I9" s="7">
        <v>0</v>
      </c>
      <c r="K9" s="14">
        <v>1146922</v>
      </c>
      <c r="L9" s="15"/>
      <c r="M9" s="14">
        <v>25799273811</v>
      </c>
      <c r="N9" s="15"/>
      <c r="O9" s="14">
        <v>-200772</v>
      </c>
      <c r="P9" s="15"/>
      <c r="Q9" s="14">
        <v>4569087637</v>
      </c>
      <c r="R9" s="15"/>
      <c r="S9" s="14">
        <v>946150</v>
      </c>
      <c r="T9" s="15"/>
      <c r="U9" s="14">
        <v>22739</v>
      </c>
      <c r="V9" s="15"/>
      <c r="W9" s="14">
        <v>21299842427</v>
      </c>
      <c r="X9" s="15"/>
      <c r="Y9" s="14">
        <v>21509395155.098099</v>
      </c>
      <c r="Z9" s="15"/>
      <c r="AA9" s="23">
        <f>Y9/
115070586073</f>
        <v>0.18692348661066768</v>
      </c>
    </row>
    <row r="10" spans="1:27" ht="21.75" customHeight="1" x14ac:dyDescent="0.2">
      <c r="A10" s="39" t="s">
        <v>19</v>
      </c>
      <c r="B10" s="39"/>
      <c r="D10" s="40">
        <v>0</v>
      </c>
      <c r="E10" s="40"/>
      <c r="G10" s="9">
        <v>0</v>
      </c>
      <c r="I10" s="9">
        <v>0</v>
      </c>
      <c r="K10" s="17">
        <v>12619669</v>
      </c>
      <c r="L10" s="15"/>
      <c r="M10" s="17">
        <v>154475060244</v>
      </c>
      <c r="N10" s="15"/>
      <c r="O10" s="17">
        <v>-6779845</v>
      </c>
      <c r="P10" s="15"/>
      <c r="Q10" s="17">
        <v>82940474739</v>
      </c>
      <c r="R10" s="15"/>
      <c r="S10" s="17">
        <v>5839824</v>
      </c>
      <c r="T10" s="15"/>
      <c r="U10" s="17">
        <v>12307</v>
      </c>
      <c r="V10" s="15"/>
      <c r="W10" s="17">
        <v>71654576102</v>
      </c>
      <c r="X10" s="15"/>
      <c r="Y10" s="17">
        <v>71868018816.226196</v>
      </c>
      <c r="Z10" s="15"/>
      <c r="AA10" s="24">
        <f>Y10/
115070586073</f>
        <v>0.62455594664855196</v>
      </c>
    </row>
    <row r="11" spans="1:27" ht="21.75" customHeight="1" x14ac:dyDescent="0.2">
      <c r="A11" s="41" t="s">
        <v>20</v>
      </c>
      <c r="B11" s="41"/>
      <c r="D11" s="42">
        <v>0</v>
      </c>
      <c r="E11" s="42"/>
      <c r="G11" s="11">
        <v>0</v>
      </c>
      <c r="I11" s="11">
        <v>0</v>
      </c>
      <c r="K11" s="19">
        <v>7950536</v>
      </c>
      <c r="L11" s="15"/>
      <c r="M11" s="19">
        <v>115506618802</v>
      </c>
      <c r="N11" s="15"/>
      <c r="O11" s="19">
        <v>-7950536</v>
      </c>
      <c r="P11" s="15"/>
      <c r="Q11" s="19">
        <v>115825215991</v>
      </c>
      <c r="R11" s="15"/>
      <c r="S11" s="19">
        <v>0</v>
      </c>
      <c r="T11" s="15"/>
      <c r="U11" s="19">
        <v>0</v>
      </c>
      <c r="V11" s="15"/>
      <c r="W11" s="19">
        <v>0</v>
      </c>
      <c r="X11" s="15"/>
      <c r="Y11" s="19">
        <v>0</v>
      </c>
      <c r="Z11" s="15"/>
      <c r="AA11" s="25" t="s">
        <v>65</v>
      </c>
    </row>
    <row r="12" spans="1:27" ht="21.75" customHeight="1" x14ac:dyDescent="0.2">
      <c r="A12" s="43" t="s">
        <v>21</v>
      </c>
      <c r="B12" s="43"/>
      <c r="D12" s="44">
        <v>0</v>
      </c>
      <c r="E12" s="44"/>
      <c r="G12" s="13">
        <v>0</v>
      </c>
      <c r="I12" s="13">
        <v>0</v>
      </c>
      <c r="K12" s="21">
        <f>SUM(K9:K11)</f>
        <v>21717127</v>
      </c>
      <c r="L12" s="15"/>
      <c r="M12" s="21">
        <f>SUM(M9:M11)</f>
        <v>295780952857</v>
      </c>
      <c r="N12" s="15"/>
      <c r="O12" s="21">
        <f>SUM(O9:O11)</f>
        <v>-14931153</v>
      </c>
      <c r="P12" s="15"/>
      <c r="Q12" s="21">
        <f>SUM(Q9:Q11)</f>
        <v>203334778367</v>
      </c>
      <c r="R12" s="15"/>
      <c r="S12" s="21">
        <f>SUM(S9:S11)</f>
        <v>6785974</v>
      </c>
      <c r="T12" s="15"/>
      <c r="U12" s="21"/>
      <c r="V12" s="15"/>
      <c r="W12" s="21">
        <f>SUM(W9:W11)</f>
        <v>92954418529</v>
      </c>
      <c r="X12" s="15"/>
      <c r="Y12" s="21">
        <f>SUM(Y9:Y11)</f>
        <v>93377413971.324295</v>
      </c>
      <c r="Z12" s="15"/>
      <c r="AA12" s="27">
        <f>SUM(AA9:AA11)</f>
        <v>0.81147943325921967</v>
      </c>
    </row>
    <row r="18" spans="17:17" x14ac:dyDescent="0.2">
      <c r="Q18" s="28"/>
    </row>
  </sheetData>
  <mergeCells count="19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</mergeCells>
  <pageMargins left="0.39" right="0.39" top="0.39" bottom="0.39" header="0" footer="0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view="pageBreakPreview" zoomScale="84" zoomScaleNormal="100" zoomScaleSheetLayoutView="84" workbookViewId="0">
      <selection activeCell="L10" sqref="L10"/>
    </sheetView>
  </sheetViews>
  <sheetFormatPr defaultRowHeight="12.75" x14ac:dyDescent="0.2"/>
  <cols>
    <col min="1" max="1" width="5.140625" style="1" customWidth="1"/>
    <col min="2" max="2" width="35" style="1" customWidth="1"/>
    <col min="3" max="3" width="1.28515625" style="1" customWidth="1"/>
    <col min="4" max="4" width="14.28515625" style="1" customWidth="1"/>
    <col min="5" max="5" width="1.28515625" style="1" customWidth="1"/>
    <col min="6" max="6" width="18" style="1" customWidth="1"/>
    <col min="7" max="7" width="1.28515625" style="1" customWidth="1"/>
    <col min="8" max="8" width="14.5703125" style="1" customWidth="1"/>
    <col min="9" max="9" width="1.28515625" style="1" customWidth="1"/>
    <col min="10" max="10" width="14.28515625" style="1" customWidth="1"/>
    <col min="11" max="11" width="1.28515625" style="1" customWidth="1"/>
    <col min="12" max="12" width="19.42578125" style="1" customWidth="1"/>
    <col min="13" max="13" width="0.28515625" customWidth="1"/>
  </cols>
  <sheetData>
    <row r="1" spans="1:12" ht="29.1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1.7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21.75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45" customHeight="1" x14ac:dyDescent="0.2"/>
    <row r="5" spans="1:12" ht="14.45" customHeight="1" x14ac:dyDescent="0.2">
      <c r="A5" s="2" t="s">
        <v>22</v>
      </c>
      <c r="B5" s="50" t="s">
        <v>23</v>
      </c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4.45" customHeight="1" x14ac:dyDescent="0.2">
      <c r="D6" s="3" t="s">
        <v>3</v>
      </c>
      <c r="F6" s="46" t="s">
        <v>4</v>
      </c>
      <c r="G6" s="46"/>
      <c r="H6" s="46"/>
      <c r="J6" s="3" t="s">
        <v>5</v>
      </c>
    </row>
    <row r="7" spans="1:12" ht="14.45" customHeight="1" x14ac:dyDescent="0.2">
      <c r="D7" s="4"/>
      <c r="F7" s="4"/>
      <c r="G7" s="4"/>
      <c r="H7" s="4"/>
      <c r="J7" s="4"/>
    </row>
    <row r="8" spans="1:12" ht="14.45" customHeight="1" x14ac:dyDescent="0.2">
      <c r="A8" s="46" t="s">
        <v>24</v>
      </c>
      <c r="B8" s="46"/>
      <c r="D8" s="3" t="s">
        <v>25</v>
      </c>
      <c r="F8" s="3" t="s">
        <v>26</v>
      </c>
      <c r="H8" s="3" t="s">
        <v>27</v>
      </c>
      <c r="J8" s="3" t="s">
        <v>25</v>
      </c>
      <c r="L8" s="3" t="s">
        <v>10</v>
      </c>
    </row>
    <row r="9" spans="1:12" ht="21.75" customHeight="1" x14ac:dyDescent="0.2">
      <c r="A9" s="47" t="s">
        <v>72</v>
      </c>
      <c r="B9" s="47"/>
      <c r="D9" s="14">
        <v>55166</v>
      </c>
      <c r="E9" s="15"/>
      <c r="F9" s="14">
        <v>0</v>
      </c>
      <c r="G9" s="15"/>
      <c r="H9" s="14">
        <v>0</v>
      </c>
      <c r="I9" s="15"/>
      <c r="J9" s="14">
        <v>55166</v>
      </c>
      <c r="K9" s="15"/>
      <c r="L9" s="29">
        <f>J9/
115070586073</f>
        <v>4.7941008977744377E-7</v>
      </c>
    </row>
    <row r="10" spans="1:12" ht="21.75" customHeight="1" x14ac:dyDescent="0.2">
      <c r="A10" s="39" t="s">
        <v>71</v>
      </c>
      <c r="B10" s="39"/>
      <c r="D10" s="17">
        <v>22231093</v>
      </c>
      <c r="E10" s="15"/>
      <c r="F10" s="17">
        <v>56197803278</v>
      </c>
      <c r="G10" s="15"/>
      <c r="H10" s="17">
        <v>55986028000</v>
      </c>
      <c r="I10" s="15"/>
      <c r="J10" s="17">
        <v>234006371</v>
      </c>
      <c r="K10" s="15"/>
      <c r="L10" s="30">
        <f t="shared" ref="L10:L15" si="0">J10/
115070586073</f>
        <v>2.03358980766421E-3</v>
      </c>
    </row>
    <row r="11" spans="1:12" ht="21.75" customHeight="1" x14ac:dyDescent="0.2">
      <c r="A11" s="39" t="s">
        <v>69</v>
      </c>
      <c r="B11" s="39"/>
      <c r="D11" s="17">
        <v>54782010000</v>
      </c>
      <c r="E11" s="15"/>
      <c r="F11" s="17">
        <v>0</v>
      </c>
      <c r="G11" s="15"/>
      <c r="H11" s="17">
        <v>54782010000</v>
      </c>
      <c r="I11" s="15"/>
      <c r="J11" s="17">
        <v>0</v>
      </c>
      <c r="K11" s="15"/>
      <c r="L11" s="30">
        <f t="shared" si="0"/>
        <v>0</v>
      </c>
    </row>
    <row r="12" spans="1:12" ht="21.75" customHeight="1" x14ac:dyDescent="0.2">
      <c r="A12" s="39" t="s">
        <v>70</v>
      </c>
      <c r="B12" s="39"/>
      <c r="D12" s="17">
        <v>532178799</v>
      </c>
      <c r="E12" s="15"/>
      <c r="F12" s="17">
        <v>55482057833</v>
      </c>
      <c r="G12" s="15"/>
      <c r="H12" s="17">
        <v>55742240000</v>
      </c>
      <c r="I12" s="15"/>
      <c r="J12" s="17">
        <v>271996632</v>
      </c>
      <c r="K12" s="15"/>
      <c r="L12" s="30">
        <f t="shared" si="0"/>
        <v>2.3637372614705131E-3</v>
      </c>
    </row>
    <row r="13" spans="1:12" ht="21.75" customHeight="1" x14ac:dyDescent="0.2">
      <c r="A13" s="39" t="s">
        <v>69</v>
      </c>
      <c r="B13" s="39"/>
      <c r="D13" s="17">
        <v>6300000000</v>
      </c>
      <c r="E13" s="15"/>
      <c r="F13" s="17">
        <v>0</v>
      </c>
      <c r="G13" s="15"/>
      <c r="H13" s="17">
        <v>0</v>
      </c>
      <c r="I13" s="15"/>
      <c r="J13" s="17">
        <v>6300000000</v>
      </c>
      <c r="K13" s="15"/>
      <c r="L13" s="30">
        <f t="shared" si="0"/>
        <v>5.4749004198199898E-2</v>
      </c>
    </row>
    <row r="14" spans="1:12" ht="21.75" customHeight="1" x14ac:dyDescent="0.2">
      <c r="A14" s="39" t="s">
        <v>68</v>
      </c>
      <c r="B14" s="39"/>
      <c r="D14" s="17">
        <v>0</v>
      </c>
      <c r="E14" s="15"/>
      <c r="F14" s="17">
        <v>50500000000</v>
      </c>
      <c r="G14" s="15"/>
      <c r="H14" s="17">
        <v>50432128800</v>
      </c>
      <c r="I14" s="15"/>
      <c r="J14" s="17">
        <v>67871200</v>
      </c>
      <c r="K14" s="15"/>
      <c r="L14" s="30">
        <f t="shared" si="0"/>
        <v>5.8982231964077223E-4</v>
      </c>
    </row>
    <row r="15" spans="1:12" ht="21.75" customHeight="1" x14ac:dyDescent="0.2">
      <c r="A15" s="39" t="s">
        <v>66</v>
      </c>
      <c r="B15" s="39"/>
      <c r="D15" s="17">
        <v>0</v>
      </c>
      <c r="E15" s="15"/>
      <c r="F15" s="17">
        <v>1000000</v>
      </c>
      <c r="G15" s="15"/>
      <c r="H15" s="17">
        <v>0</v>
      </c>
      <c r="I15" s="15"/>
      <c r="J15" s="17">
        <v>1000000</v>
      </c>
      <c r="K15" s="15"/>
      <c r="L15" s="30">
        <f t="shared" si="0"/>
        <v>8.6903181266983968E-6</v>
      </c>
    </row>
    <row r="16" spans="1:12" ht="21.75" customHeight="1" x14ac:dyDescent="0.2">
      <c r="A16" s="41" t="s">
        <v>67</v>
      </c>
      <c r="B16" s="41"/>
      <c r="D16" s="19">
        <v>0</v>
      </c>
      <c r="E16" s="15"/>
      <c r="F16" s="19">
        <v>1000000</v>
      </c>
      <c r="G16" s="15"/>
      <c r="H16" s="19">
        <v>0</v>
      </c>
      <c r="I16" s="15"/>
      <c r="J16" s="19">
        <v>1000000</v>
      </c>
      <c r="K16" s="15"/>
      <c r="L16" s="31">
        <f>J16/
115070586073</f>
        <v>8.6903181266983968E-6</v>
      </c>
    </row>
    <row r="17" spans="1:12" ht="21.75" customHeight="1" x14ac:dyDescent="0.2">
      <c r="A17" s="43" t="s">
        <v>21</v>
      </c>
      <c r="B17" s="43"/>
      <c r="D17" s="21">
        <f>SUM(D9:D16)</f>
        <v>61636475058</v>
      </c>
      <c r="E17" s="15"/>
      <c r="F17" s="21">
        <f>SUM(F9:F16)</f>
        <v>162181861111</v>
      </c>
      <c r="G17" s="15"/>
      <c r="H17" s="21">
        <f>SUM(H9:H16)</f>
        <v>216942406800</v>
      </c>
      <c r="I17" s="15"/>
      <c r="J17" s="21">
        <f>SUM(J9:J16)</f>
        <v>6875929369</v>
      </c>
      <c r="K17" s="15"/>
      <c r="L17" s="27">
        <f>SUM(L9:L16)</f>
        <v>5.9754013633318566E-2</v>
      </c>
    </row>
  </sheetData>
  <mergeCells count="15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0"/>
  <sheetViews>
    <sheetView rightToLeft="1" view="pageBreakPreview" zoomScale="96" zoomScaleNormal="100" zoomScaleSheetLayoutView="96" workbookViewId="0">
      <selection activeCell="F11" sqref="F11"/>
    </sheetView>
  </sheetViews>
  <sheetFormatPr defaultRowHeight="12.75" x14ac:dyDescent="0.2"/>
  <cols>
    <col min="1" max="1" width="2.5703125" style="1" customWidth="1"/>
    <col min="2" max="2" width="52.42578125" style="1" customWidth="1"/>
    <col min="3" max="3" width="1.28515625" style="1" customWidth="1"/>
    <col min="4" max="4" width="11.7109375" style="1" customWidth="1"/>
    <col min="5" max="5" width="1.28515625" style="1" customWidth="1"/>
    <col min="6" max="6" width="22" style="1" customWidth="1"/>
    <col min="7" max="7" width="1.28515625" style="1" customWidth="1"/>
    <col min="8" max="8" width="15.5703125" style="1" customWidth="1"/>
    <col min="9" max="9" width="1.28515625" style="1" customWidth="1"/>
    <col min="10" max="10" width="19.42578125" style="1" customWidth="1"/>
    <col min="11" max="11" width="0.28515625" customWidth="1"/>
  </cols>
  <sheetData>
    <row r="1" spans="1:10" ht="29.1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1.75" customHeight="1" x14ac:dyDescent="0.2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21.75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4.45" customHeight="1" x14ac:dyDescent="0.2"/>
    <row r="5" spans="1:10" ht="29.1" customHeight="1" x14ac:dyDescent="0.2">
      <c r="A5" s="2" t="s">
        <v>30</v>
      </c>
      <c r="B5" s="50" t="s">
        <v>31</v>
      </c>
      <c r="C5" s="50"/>
      <c r="D5" s="50"/>
      <c r="E5" s="50"/>
      <c r="F5" s="50"/>
      <c r="G5" s="50"/>
      <c r="H5" s="50"/>
      <c r="I5" s="50"/>
      <c r="J5" s="50"/>
    </row>
    <row r="6" spans="1:10" ht="14.45" customHeight="1" x14ac:dyDescent="0.2"/>
    <row r="7" spans="1:10" ht="14.45" customHeight="1" x14ac:dyDescent="0.2">
      <c r="A7" s="46" t="s">
        <v>32</v>
      </c>
      <c r="B7" s="46"/>
      <c r="D7" s="3" t="s">
        <v>33</v>
      </c>
      <c r="F7" s="3" t="s">
        <v>25</v>
      </c>
      <c r="H7" s="3" t="s">
        <v>34</v>
      </c>
      <c r="J7" s="3" t="s">
        <v>35</v>
      </c>
    </row>
    <row r="8" spans="1:10" ht="21.75" customHeight="1" x14ac:dyDescent="0.2">
      <c r="A8" s="39" t="s">
        <v>37</v>
      </c>
      <c r="B8" s="39"/>
      <c r="D8" s="32" t="s">
        <v>36</v>
      </c>
      <c r="E8" s="15"/>
      <c r="F8" s="17">
        <f>'درآمد سرمایه گذاری در صندوق'!J12</f>
        <v>957156353</v>
      </c>
      <c r="G8" s="15"/>
      <c r="H8" s="24">
        <f>F8/F10</f>
        <v>0.53541953300654133</v>
      </c>
      <c r="I8" s="15"/>
      <c r="J8" s="24">
        <f>F8/115070586073</f>
        <v>8.3179932045604303E-3</v>
      </c>
    </row>
    <row r="9" spans="1:10" ht="21.75" customHeight="1" x14ac:dyDescent="0.2">
      <c r="A9" s="39" t="s">
        <v>39</v>
      </c>
      <c r="B9" s="39"/>
      <c r="D9" s="32" t="s">
        <v>38</v>
      </c>
      <c r="E9" s="15"/>
      <c r="F9" s="17">
        <f>'درآمد سپرده بانکی'!D10</f>
        <v>830519094</v>
      </c>
      <c r="G9" s="15"/>
      <c r="H9" s="24">
        <f>F9/F10</f>
        <v>0.46458046699345867</v>
      </c>
      <c r="I9" s="15"/>
      <c r="J9" s="24">
        <f t="shared" ref="J9" si="0">F9/115070586073</f>
        <v>7.2174751371573299E-3</v>
      </c>
    </row>
    <row r="10" spans="1:10" ht="21.75" customHeight="1" thickBot="1" x14ac:dyDescent="0.25">
      <c r="A10" s="43" t="s">
        <v>21</v>
      </c>
      <c r="B10" s="43"/>
      <c r="D10" s="21"/>
      <c r="E10" s="15"/>
      <c r="F10" s="21">
        <f>SUM(F8:F9)</f>
        <v>1787675447</v>
      </c>
      <c r="G10" s="15"/>
      <c r="H10" s="26">
        <f>SUM(H8:H9)</f>
        <v>1</v>
      </c>
      <c r="I10" s="15"/>
      <c r="J10" s="27">
        <f>SUM(J8:J9)</f>
        <v>1.553546834171776E-2</v>
      </c>
    </row>
  </sheetData>
  <mergeCells count="8">
    <mergeCell ref="A10:B10"/>
    <mergeCell ref="A8:B8"/>
    <mergeCell ref="A9:B9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2"/>
  <sheetViews>
    <sheetView rightToLeft="1" view="pageBreakPreview" zoomScale="98" zoomScaleNormal="100" zoomScaleSheetLayoutView="98" workbookViewId="0">
      <selection activeCell="S17" sqref="S17"/>
    </sheetView>
  </sheetViews>
  <sheetFormatPr defaultRowHeight="12.75" x14ac:dyDescent="0.2"/>
  <cols>
    <col min="1" max="1" width="5.140625" customWidth="1"/>
    <col min="2" max="2" width="22.8554687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9" customWidth="1"/>
    <col min="24" max="24" width="4.7109375" customWidth="1"/>
  </cols>
  <sheetData>
    <row r="1" spans="1:23" ht="29.1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ht="21.75" customHeight="1" x14ac:dyDescent="0.2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ht="21.75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14.4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45" customHeight="1" x14ac:dyDescent="0.2">
      <c r="A5" s="33" t="s">
        <v>41</v>
      </c>
      <c r="B5" s="50" t="s">
        <v>47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23" ht="14.45" customHeight="1" x14ac:dyDescent="0.2">
      <c r="A6" s="1"/>
      <c r="B6" s="1"/>
      <c r="C6" s="1"/>
      <c r="D6" s="46" t="s">
        <v>42</v>
      </c>
      <c r="E6" s="46"/>
      <c r="F6" s="46"/>
      <c r="G6" s="46"/>
      <c r="H6" s="46"/>
      <c r="I6" s="46"/>
      <c r="J6" s="46"/>
      <c r="K6" s="46"/>
      <c r="L6" s="46"/>
      <c r="M6" s="1"/>
      <c r="N6" s="46" t="s">
        <v>43</v>
      </c>
      <c r="O6" s="46"/>
      <c r="P6" s="46"/>
      <c r="Q6" s="46"/>
      <c r="R6" s="46"/>
      <c r="S6" s="46"/>
      <c r="T6" s="46"/>
      <c r="U6" s="46"/>
      <c r="V6" s="46"/>
      <c r="W6" s="46"/>
    </row>
    <row r="7" spans="1:23" ht="14.45" customHeight="1" x14ac:dyDescent="0.2">
      <c r="A7" s="1"/>
      <c r="B7" s="1"/>
      <c r="C7" s="1"/>
      <c r="D7" s="4"/>
      <c r="E7" s="4"/>
      <c r="F7" s="4"/>
      <c r="G7" s="4"/>
      <c r="H7" s="4"/>
      <c r="I7" s="4"/>
      <c r="J7" s="45" t="s">
        <v>21</v>
      </c>
      <c r="K7" s="45"/>
      <c r="L7" s="45"/>
      <c r="M7" s="1"/>
      <c r="N7" s="4"/>
      <c r="O7" s="4"/>
      <c r="P7" s="4"/>
      <c r="Q7" s="4"/>
      <c r="R7" s="4"/>
      <c r="S7" s="4"/>
      <c r="T7" s="4"/>
      <c r="U7" s="45" t="s">
        <v>21</v>
      </c>
      <c r="V7" s="45"/>
      <c r="W7" s="45"/>
    </row>
    <row r="8" spans="1:23" ht="14.45" customHeight="1" x14ac:dyDescent="0.2">
      <c r="A8" s="46" t="s">
        <v>15</v>
      </c>
      <c r="B8" s="46"/>
      <c r="C8" s="1"/>
      <c r="D8" s="3" t="s">
        <v>48</v>
      </c>
      <c r="E8" s="1"/>
      <c r="F8" s="3" t="s">
        <v>44</v>
      </c>
      <c r="G8" s="1"/>
      <c r="H8" s="3" t="s">
        <v>45</v>
      </c>
      <c r="I8" s="1"/>
      <c r="J8" s="5" t="s">
        <v>25</v>
      </c>
      <c r="K8" s="4"/>
      <c r="L8" s="5" t="s">
        <v>34</v>
      </c>
      <c r="M8" s="1"/>
      <c r="N8" s="3" t="s">
        <v>48</v>
      </c>
      <c r="O8" s="1"/>
      <c r="P8" s="46" t="s">
        <v>44</v>
      </c>
      <c r="Q8" s="46"/>
      <c r="R8" s="1"/>
      <c r="S8" s="3" t="s">
        <v>45</v>
      </c>
      <c r="T8" s="1"/>
      <c r="U8" s="5" t="s">
        <v>25</v>
      </c>
      <c r="V8" s="4"/>
      <c r="W8" s="5" t="s">
        <v>34</v>
      </c>
    </row>
    <row r="9" spans="1:23" ht="21.75" customHeight="1" x14ac:dyDescent="0.2">
      <c r="A9" s="47" t="s">
        <v>18</v>
      </c>
      <c r="B9" s="47"/>
      <c r="C9" s="1"/>
      <c r="D9" s="14">
        <v>0</v>
      </c>
      <c r="E9" s="15"/>
      <c r="F9" s="14">
        <v>209552728</v>
      </c>
      <c r="G9" s="15"/>
      <c r="H9" s="14">
        <v>70741652</v>
      </c>
      <c r="I9" s="15"/>
      <c r="J9" s="14">
        <f>F9+H9</f>
        <v>280294380</v>
      </c>
      <c r="K9" s="15"/>
      <c r="L9" s="16">
        <v>15.62</v>
      </c>
      <c r="M9" s="15"/>
      <c r="N9" s="14">
        <v>0</v>
      </c>
      <c r="O9" s="15"/>
      <c r="P9" s="53">
        <v>209552728</v>
      </c>
      <c r="Q9" s="53"/>
      <c r="R9" s="15"/>
      <c r="S9" s="14">
        <f>H9</f>
        <v>70741652</v>
      </c>
      <c r="T9" s="15"/>
      <c r="U9" s="14">
        <f>P9+S9</f>
        <v>280294380</v>
      </c>
      <c r="V9" s="15"/>
      <c r="W9" s="23">
        <f>U9/درآمد!F10</f>
        <v>0.15679265521623512</v>
      </c>
    </row>
    <row r="10" spans="1:23" ht="21.75" customHeight="1" x14ac:dyDescent="0.2">
      <c r="A10" s="39" t="s">
        <v>20</v>
      </c>
      <c r="B10" s="39"/>
      <c r="C10" s="1"/>
      <c r="D10" s="17">
        <v>0</v>
      </c>
      <c r="E10" s="15"/>
      <c r="F10" s="17">
        <v>0</v>
      </c>
      <c r="G10" s="15"/>
      <c r="H10" s="17">
        <v>340318454</v>
      </c>
      <c r="I10" s="15"/>
      <c r="J10" s="17">
        <v>340318454</v>
      </c>
      <c r="K10" s="15"/>
      <c r="L10" s="18">
        <v>17.82</v>
      </c>
      <c r="M10" s="15"/>
      <c r="N10" s="17">
        <v>0</v>
      </c>
      <c r="O10" s="15"/>
      <c r="P10" s="51">
        <v>0</v>
      </c>
      <c r="Q10" s="51"/>
      <c r="R10" s="15"/>
      <c r="S10" s="17">
        <f t="shared" ref="S10" si="0">H10</f>
        <v>340318454</v>
      </c>
      <c r="T10" s="15"/>
      <c r="U10" s="17">
        <f t="shared" ref="U10:U11" si="1">P10+S10</f>
        <v>340318454</v>
      </c>
      <c r="V10" s="15"/>
      <c r="W10" s="24">
        <f>U10/درآمد!F10</f>
        <v>0.19036926113803698</v>
      </c>
    </row>
    <row r="11" spans="1:23" ht="21.75" customHeight="1" x14ac:dyDescent="0.2">
      <c r="A11" s="41" t="s">
        <v>19</v>
      </c>
      <c r="B11" s="41"/>
      <c r="C11" s="1"/>
      <c r="D11" s="19">
        <v>0</v>
      </c>
      <c r="E11" s="15"/>
      <c r="F11" s="19">
        <v>213442714</v>
      </c>
      <c r="G11" s="15"/>
      <c r="H11" s="19">
        <v>123100805</v>
      </c>
      <c r="I11" s="15"/>
      <c r="J11" s="19">
        <f>F11+H11</f>
        <v>336543519</v>
      </c>
      <c r="K11" s="15"/>
      <c r="L11" s="20">
        <v>18.649999999999999</v>
      </c>
      <c r="M11" s="15"/>
      <c r="N11" s="19">
        <v>0</v>
      </c>
      <c r="O11" s="15"/>
      <c r="P11" s="51">
        <v>213442714</v>
      </c>
      <c r="Q11" s="52"/>
      <c r="R11" s="15"/>
      <c r="S11" s="17">
        <f>H11</f>
        <v>123100805</v>
      </c>
      <c r="T11" s="15"/>
      <c r="U11" s="17">
        <f t="shared" si="1"/>
        <v>336543519</v>
      </c>
      <c r="V11" s="15"/>
      <c r="W11" s="25">
        <f>U11/درآمد!F10</f>
        <v>0.1882576166522692</v>
      </c>
    </row>
    <row r="12" spans="1:23" ht="21.75" customHeight="1" x14ac:dyDescent="0.2">
      <c r="A12" s="43" t="s">
        <v>21</v>
      </c>
      <c r="B12" s="43"/>
      <c r="C12" s="1"/>
      <c r="D12" s="21">
        <v>0</v>
      </c>
      <c r="E12" s="15"/>
      <c r="F12" s="21">
        <f>SUM(F9:F11)</f>
        <v>422995442</v>
      </c>
      <c r="G12" s="15"/>
      <c r="H12" s="21">
        <f>SUM(H9:H11)</f>
        <v>534160911</v>
      </c>
      <c r="I12" s="15"/>
      <c r="J12" s="21">
        <f>SUM(J9:J11)</f>
        <v>957156353</v>
      </c>
      <c r="K12" s="15"/>
      <c r="L12" s="22">
        <v>52.09</v>
      </c>
      <c r="M12" s="15"/>
      <c r="N12" s="21">
        <v>0</v>
      </c>
      <c r="O12" s="15"/>
      <c r="P12" s="15"/>
      <c r="Q12" s="21">
        <f>SUM(O9:Q11)</f>
        <v>422995442</v>
      </c>
      <c r="R12" s="15"/>
      <c r="S12" s="21">
        <f>H12</f>
        <v>534160911</v>
      </c>
      <c r="T12" s="15"/>
      <c r="U12" s="21">
        <f>SUM(U9:U11)</f>
        <v>957156353</v>
      </c>
      <c r="V12" s="15"/>
      <c r="W12" s="26">
        <f>SUM(W9:W11)</f>
        <v>0.53541953300654122</v>
      </c>
    </row>
  </sheetData>
  <mergeCells count="1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</mergeCells>
  <pageMargins left="0.39" right="0.39" top="0.39" bottom="0.39" header="0" footer="0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"/>
  <sheetViews>
    <sheetView rightToLeft="1" view="pageBreakPreview" zoomScale="95" zoomScaleNormal="100" zoomScaleSheetLayoutView="95" workbookViewId="0">
      <selection activeCell="V7" sqref="V7"/>
    </sheetView>
  </sheetViews>
  <sheetFormatPr defaultRowHeight="12.75" x14ac:dyDescent="0.2"/>
  <cols>
    <col min="1" max="1" width="5.140625" style="1" customWidth="1"/>
    <col min="2" max="2" width="40.285156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20.7109375" style="1" customWidth="1"/>
    <col min="7" max="7" width="1.28515625" style="1" customWidth="1"/>
    <col min="8" max="8" width="19.42578125" style="1" customWidth="1"/>
    <col min="9" max="9" width="1.28515625" style="1" customWidth="1"/>
    <col min="10" max="10" width="19.42578125" style="1" customWidth="1"/>
    <col min="11" max="11" width="0.28515625" customWidth="1"/>
  </cols>
  <sheetData>
    <row r="1" spans="1:10" ht="29.1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1.75" customHeight="1" x14ac:dyDescent="0.2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21.75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4.45" customHeight="1" x14ac:dyDescent="0.2"/>
    <row r="5" spans="1:10" ht="14.45" customHeight="1" x14ac:dyDescent="0.2">
      <c r="A5" s="33" t="s">
        <v>46</v>
      </c>
      <c r="B5" s="50" t="s">
        <v>49</v>
      </c>
      <c r="C5" s="50"/>
      <c r="D5" s="50"/>
      <c r="E5" s="50"/>
      <c r="F5" s="50"/>
      <c r="G5" s="50"/>
      <c r="H5" s="50"/>
      <c r="I5" s="50"/>
      <c r="J5" s="50"/>
    </row>
    <row r="6" spans="1:10" ht="14.45" customHeight="1" x14ac:dyDescent="0.2">
      <c r="D6" s="46" t="s">
        <v>42</v>
      </c>
      <c r="E6" s="46"/>
      <c r="F6" s="46"/>
      <c r="H6" s="46" t="s">
        <v>43</v>
      </c>
      <c r="I6" s="46"/>
      <c r="J6" s="46"/>
    </row>
    <row r="7" spans="1:10" ht="36.4" customHeight="1" x14ac:dyDescent="0.2">
      <c r="A7" s="46" t="s">
        <v>50</v>
      </c>
      <c r="B7" s="46"/>
      <c r="D7" s="34" t="s">
        <v>51</v>
      </c>
      <c r="E7" s="4"/>
      <c r="F7" s="34" t="s">
        <v>52</v>
      </c>
      <c r="H7" s="34" t="s">
        <v>51</v>
      </c>
      <c r="I7" s="4"/>
      <c r="J7" s="34" t="s">
        <v>52</v>
      </c>
    </row>
    <row r="8" spans="1:10" ht="21.75" customHeight="1" x14ac:dyDescent="0.2">
      <c r="A8" s="39" t="s">
        <v>69</v>
      </c>
      <c r="B8" s="39"/>
      <c r="D8" s="17">
        <v>830461261</v>
      </c>
      <c r="E8" s="15"/>
      <c r="F8" s="35">
        <f>D8/D10</f>
        <v>0.99993036523733436</v>
      </c>
      <c r="G8" s="15"/>
      <c r="H8" s="17">
        <v>2264291896</v>
      </c>
      <c r="I8" s="15"/>
      <c r="J8" s="30">
        <f>H8/H10</f>
        <v>0.99898164083252494</v>
      </c>
    </row>
    <row r="9" spans="1:10" ht="21.75" customHeight="1" x14ac:dyDescent="0.2">
      <c r="A9" s="39" t="s">
        <v>28</v>
      </c>
      <c r="B9" s="39"/>
      <c r="D9" s="17">
        <v>57833</v>
      </c>
      <c r="E9" s="15"/>
      <c r="F9" s="35">
        <f>D9/D10</f>
        <v>6.9634762665673282E-5</v>
      </c>
      <c r="G9" s="15"/>
      <c r="H9" s="17">
        <v>2308213</v>
      </c>
      <c r="I9" s="15"/>
      <c r="J9" s="30">
        <f>H9/H10</f>
        <v>1.0183591674750069E-3</v>
      </c>
    </row>
    <row r="10" spans="1:10" ht="21.75" customHeight="1" x14ac:dyDescent="0.2">
      <c r="A10" s="43" t="s">
        <v>21</v>
      </c>
      <c r="B10" s="43"/>
      <c r="D10" s="21">
        <f>SUM(D8:D9)</f>
        <v>830519094</v>
      </c>
      <c r="E10" s="15"/>
      <c r="F10" s="26">
        <f>SUM(F8:F9)</f>
        <v>1</v>
      </c>
      <c r="G10" s="15"/>
      <c r="H10" s="21">
        <f>SUM(H8:H9)</f>
        <v>2266600109</v>
      </c>
      <c r="I10" s="15"/>
      <c r="J10" s="26">
        <f>SUM(J8:J9)</f>
        <v>1</v>
      </c>
    </row>
  </sheetData>
  <mergeCells count="10">
    <mergeCell ref="A10:B10"/>
    <mergeCell ref="A9:B9"/>
    <mergeCell ref="A7:B7"/>
    <mergeCell ref="A8:B8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view="pageBreakPreview" zoomScaleNormal="100" zoomScaleSheetLayoutView="100" workbookViewId="0">
      <selection activeCell="S14" sqref="S14"/>
    </sheetView>
  </sheetViews>
  <sheetFormatPr defaultRowHeight="12.75" x14ac:dyDescent="0.2"/>
  <cols>
    <col min="1" max="1" width="5.140625" style="1" customWidth="1"/>
    <col min="2" max="2" width="41.57031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19.42578125" style="1" customWidth="1"/>
    <col min="7" max="7" width="0.28515625" customWidth="1"/>
  </cols>
  <sheetData>
    <row r="1" spans="1:6" ht="29.1" customHeight="1" x14ac:dyDescent="0.2">
      <c r="A1" s="49" t="s">
        <v>0</v>
      </c>
      <c r="B1" s="49"/>
      <c r="C1" s="49"/>
      <c r="D1" s="49"/>
      <c r="E1" s="49"/>
      <c r="F1" s="49"/>
    </row>
    <row r="2" spans="1:6" ht="21.75" customHeight="1" x14ac:dyDescent="0.2">
      <c r="A2" s="49" t="s">
        <v>29</v>
      </c>
      <c r="B2" s="49"/>
      <c r="C2" s="49"/>
      <c r="D2" s="49"/>
      <c r="E2" s="49"/>
      <c r="F2" s="49"/>
    </row>
    <row r="3" spans="1:6" ht="21.75" customHeight="1" x14ac:dyDescent="0.2">
      <c r="A3" s="49" t="s">
        <v>2</v>
      </c>
      <c r="B3" s="49"/>
      <c r="C3" s="49"/>
      <c r="D3" s="49"/>
      <c r="E3" s="49"/>
      <c r="F3" s="49"/>
    </row>
    <row r="4" spans="1:6" ht="14.45" customHeight="1" x14ac:dyDescent="0.2"/>
    <row r="5" spans="1:6" ht="29.1" customHeight="1" x14ac:dyDescent="0.2">
      <c r="A5" s="2"/>
      <c r="B5" s="50" t="s">
        <v>40</v>
      </c>
      <c r="C5" s="50"/>
      <c r="D5" s="50"/>
      <c r="E5" s="50"/>
      <c r="F5" s="50"/>
    </row>
    <row r="6" spans="1:6" ht="14.45" customHeight="1" x14ac:dyDescent="0.2">
      <c r="D6" s="3" t="s">
        <v>42</v>
      </c>
      <c r="F6" s="3" t="s">
        <v>5</v>
      </c>
    </row>
    <row r="7" spans="1:6" ht="14.45" customHeight="1" x14ac:dyDescent="0.2">
      <c r="A7" s="46" t="s">
        <v>40</v>
      </c>
      <c r="B7" s="46"/>
      <c r="D7" s="5" t="s">
        <v>25</v>
      </c>
      <c r="F7" s="5" t="s">
        <v>25</v>
      </c>
    </row>
    <row r="8" spans="1:6" ht="21.75" customHeight="1" x14ac:dyDescent="0.2">
      <c r="A8" s="39" t="s">
        <v>53</v>
      </c>
      <c r="B8" s="39"/>
      <c r="D8" s="17">
        <v>0</v>
      </c>
      <c r="E8" s="15"/>
      <c r="F8" s="17">
        <v>59668221</v>
      </c>
    </row>
    <row r="9" spans="1:6" ht="21.75" customHeight="1" x14ac:dyDescent="0.2">
      <c r="A9" s="43" t="s">
        <v>21</v>
      </c>
      <c r="B9" s="43"/>
      <c r="D9" s="21">
        <f>SUM(D8)</f>
        <v>0</v>
      </c>
      <c r="E9" s="15"/>
      <c r="F9" s="21">
        <f>SUM(F8)</f>
        <v>59668221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0"/>
  <sheetViews>
    <sheetView rightToLeft="1" view="pageBreakPreview" zoomScaleNormal="100" zoomScaleSheetLayoutView="100" workbookViewId="0">
      <selection activeCell="M15" sqref="M15"/>
    </sheetView>
  </sheetViews>
  <sheetFormatPr defaultRowHeight="12.75" x14ac:dyDescent="0.2"/>
  <cols>
    <col min="1" max="1" width="39" style="1" customWidth="1"/>
    <col min="2" max="2" width="1.28515625" style="1" customWidth="1"/>
    <col min="3" max="3" width="14.28515625" style="1" customWidth="1"/>
    <col min="4" max="4" width="1.28515625" style="1" customWidth="1"/>
    <col min="5" max="5" width="10.42578125" style="1" customWidth="1"/>
    <col min="6" max="6" width="1.28515625" style="1" customWidth="1"/>
    <col min="7" max="7" width="15.5703125" style="1" customWidth="1"/>
    <col min="8" max="8" width="1.28515625" style="1" customWidth="1"/>
    <col min="9" max="9" width="14.28515625" style="1" customWidth="1"/>
    <col min="10" max="10" width="1.28515625" style="1" customWidth="1"/>
    <col min="11" max="11" width="13" style="1" customWidth="1"/>
    <col min="12" max="12" width="1.28515625" style="1" customWidth="1"/>
    <col min="13" max="13" width="15.5703125" style="1" customWidth="1"/>
    <col min="14" max="14" width="0.28515625" customWidth="1"/>
  </cols>
  <sheetData>
    <row r="1" spans="1:13" ht="29.1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1.75" customHeight="1" x14ac:dyDescent="0.2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1.75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4.45" customHeight="1" x14ac:dyDescent="0.2"/>
    <row r="5" spans="1:13" ht="14.45" customHeight="1" x14ac:dyDescent="0.2">
      <c r="A5" s="50" t="s">
        <v>57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4.45" customHeight="1" x14ac:dyDescent="0.2">
      <c r="A6" s="46" t="s">
        <v>32</v>
      </c>
      <c r="C6" s="46" t="s">
        <v>42</v>
      </c>
      <c r="D6" s="46"/>
      <c r="E6" s="46"/>
      <c r="F6" s="46"/>
      <c r="G6" s="46"/>
      <c r="I6" s="46" t="s">
        <v>43</v>
      </c>
      <c r="J6" s="46"/>
      <c r="K6" s="46"/>
      <c r="L6" s="46"/>
      <c r="M6" s="46"/>
    </row>
    <row r="7" spans="1:13" ht="29.1" customHeight="1" x14ac:dyDescent="0.2">
      <c r="A7" s="46"/>
      <c r="C7" s="34" t="s">
        <v>55</v>
      </c>
      <c r="D7" s="4"/>
      <c r="E7" s="34" t="s">
        <v>54</v>
      </c>
      <c r="F7" s="4"/>
      <c r="G7" s="34" t="s">
        <v>56</v>
      </c>
      <c r="I7" s="34" t="s">
        <v>55</v>
      </c>
      <c r="J7" s="4"/>
      <c r="K7" s="34" t="s">
        <v>54</v>
      </c>
      <c r="L7" s="4"/>
      <c r="M7" s="34" t="s">
        <v>56</v>
      </c>
    </row>
    <row r="8" spans="1:13" ht="21.75" customHeight="1" x14ac:dyDescent="0.2">
      <c r="A8" s="6" t="s">
        <v>69</v>
      </c>
      <c r="C8" s="7">
        <v>830461261</v>
      </c>
      <c r="E8" s="7">
        <v>-7128658</v>
      </c>
      <c r="G8" s="7">
        <v>837589919</v>
      </c>
      <c r="I8" s="7">
        <v>2264291896</v>
      </c>
      <c r="K8" s="7">
        <v>30504441</v>
      </c>
      <c r="M8" s="7">
        <v>2233787455</v>
      </c>
    </row>
    <row r="9" spans="1:13" ht="21.75" customHeight="1" x14ac:dyDescent="0.2">
      <c r="A9" s="8" t="s">
        <v>28</v>
      </c>
      <c r="C9" s="9">
        <v>57833</v>
      </c>
      <c r="E9" s="9">
        <v>0</v>
      </c>
      <c r="G9" s="9">
        <v>57833</v>
      </c>
      <c r="I9" s="9">
        <v>2308213</v>
      </c>
      <c r="K9" s="9">
        <v>0</v>
      </c>
      <c r="M9" s="9">
        <v>2308213</v>
      </c>
    </row>
    <row r="10" spans="1:13" ht="21.75" customHeight="1" x14ac:dyDescent="0.2">
      <c r="A10" s="12" t="s">
        <v>21</v>
      </c>
      <c r="C10" s="13">
        <f>SUM(C8:C9)</f>
        <v>830519094</v>
      </c>
      <c r="E10" s="13">
        <f>SUM(E8:E9)</f>
        <v>-7128658</v>
      </c>
      <c r="G10" s="13">
        <f>SUM(G8:G9)</f>
        <v>837647752</v>
      </c>
      <c r="I10" s="13">
        <f>SUM(I8:I9)</f>
        <v>2266600109</v>
      </c>
      <c r="K10" s="13">
        <f>SUM(K8:K9)</f>
        <v>30504441</v>
      </c>
      <c r="M10" s="13">
        <f>SUM(M8:M9)</f>
        <v>2236095668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1"/>
  <sheetViews>
    <sheetView rightToLeft="1" view="pageBreakPreview" zoomScale="95" zoomScaleNormal="100" zoomScaleSheetLayoutView="95" workbookViewId="0">
      <selection activeCell="O23" sqref="O23"/>
    </sheetView>
  </sheetViews>
  <sheetFormatPr defaultRowHeight="12.75" x14ac:dyDescent="0.2"/>
  <cols>
    <col min="1" max="1" width="40.28515625" style="1" customWidth="1"/>
    <col min="2" max="2" width="1.28515625" style="1" customWidth="1"/>
    <col min="3" max="3" width="16.28515625" style="1" customWidth="1"/>
    <col min="4" max="4" width="1.28515625" style="1" customWidth="1"/>
    <col min="5" max="5" width="19.42578125" style="1" customWidth="1"/>
    <col min="6" max="6" width="1.28515625" style="1" customWidth="1"/>
    <col min="7" max="7" width="19" style="1" customWidth="1"/>
    <col min="8" max="8" width="1.28515625" style="1" customWidth="1"/>
    <col min="9" max="9" width="15.5703125" style="1" customWidth="1"/>
    <col min="10" max="10" width="1.28515625" style="1" customWidth="1"/>
    <col min="11" max="11" width="14.85546875" style="1" customWidth="1"/>
    <col min="12" max="12" width="1.28515625" style="1" customWidth="1"/>
    <col min="13" max="13" width="17.7109375" style="1" customWidth="1"/>
    <col min="14" max="14" width="1.28515625" style="1" customWidth="1"/>
    <col min="15" max="15" width="16.28515625" style="1" customWidth="1"/>
    <col min="16" max="16" width="1.28515625" style="1" customWidth="1"/>
    <col min="17" max="17" width="17.42578125" style="1" customWidth="1"/>
    <col min="18" max="18" width="1.28515625" style="1" customWidth="1"/>
    <col min="19" max="19" width="0.28515625" customWidth="1"/>
  </cols>
  <sheetData>
    <row r="1" spans="1:18" ht="29.1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8" ht="21.75" customHeight="1" x14ac:dyDescent="0.2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ht="21.75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14.45" customHeight="1" x14ac:dyDescent="0.2"/>
    <row r="5" spans="1:18" ht="14.45" customHeight="1" x14ac:dyDescent="0.2">
      <c r="A5" s="50" t="s">
        <v>58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14.45" customHeight="1" x14ac:dyDescent="0.2">
      <c r="A6" s="46" t="s">
        <v>32</v>
      </c>
      <c r="C6" s="46" t="s">
        <v>42</v>
      </c>
      <c r="D6" s="46"/>
      <c r="E6" s="46"/>
      <c r="F6" s="46"/>
      <c r="G6" s="46"/>
      <c r="H6" s="46"/>
      <c r="I6" s="46"/>
      <c r="K6" s="46" t="s">
        <v>43</v>
      </c>
      <c r="L6" s="46"/>
      <c r="M6" s="46"/>
      <c r="N6" s="46"/>
      <c r="O6" s="46"/>
      <c r="P6" s="46"/>
      <c r="Q6" s="46"/>
      <c r="R6" s="46"/>
    </row>
    <row r="7" spans="1:18" ht="37.5" customHeight="1" x14ac:dyDescent="0.2">
      <c r="A7" s="46"/>
      <c r="C7" s="34" t="s">
        <v>6</v>
      </c>
      <c r="D7" s="4"/>
      <c r="E7" s="34" t="s">
        <v>59</v>
      </c>
      <c r="F7" s="4"/>
      <c r="G7" s="34" t="s">
        <v>60</v>
      </c>
      <c r="H7" s="4"/>
      <c r="I7" s="34" t="s">
        <v>61</v>
      </c>
      <c r="K7" s="34" t="s">
        <v>6</v>
      </c>
      <c r="L7" s="4"/>
      <c r="M7" s="34" t="s">
        <v>59</v>
      </c>
      <c r="N7" s="4"/>
      <c r="O7" s="34" t="s">
        <v>60</v>
      </c>
      <c r="P7" s="4"/>
      <c r="Q7" s="55" t="s">
        <v>61</v>
      </c>
      <c r="R7" s="55"/>
    </row>
    <row r="8" spans="1:18" ht="21.75" customHeight="1" x14ac:dyDescent="0.2">
      <c r="A8" s="6" t="s">
        <v>18</v>
      </c>
      <c r="C8" s="14">
        <v>200772</v>
      </c>
      <c r="D8" s="15"/>
      <c r="E8" s="14">
        <v>4569087637</v>
      </c>
      <c r="F8" s="15"/>
      <c r="G8" s="14">
        <v>4499431384</v>
      </c>
      <c r="H8" s="15"/>
      <c r="I8" s="14">
        <v>70741652</v>
      </c>
      <c r="J8" s="15"/>
      <c r="K8" s="14">
        <v>200772</v>
      </c>
      <c r="L8" s="15"/>
      <c r="M8" s="14">
        <v>4569087637</v>
      </c>
      <c r="N8" s="15"/>
      <c r="O8" s="14">
        <v>4499431384</v>
      </c>
      <c r="P8" s="15"/>
      <c r="Q8" s="14">
        <f>'درآمد سرمایه گذاری در صندوق'!S9</f>
        <v>70741652</v>
      </c>
      <c r="R8" s="14"/>
    </row>
    <row r="9" spans="1:18" ht="21.75" customHeight="1" x14ac:dyDescent="0.2">
      <c r="A9" s="8" t="s">
        <v>20</v>
      </c>
      <c r="C9" s="17">
        <v>7950536</v>
      </c>
      <c r="D9" s="15"/>
      <c r="E9" s="17">
        <v>115825215991</v>
      </c>
      <c r="F9" s="15"/>
      <c r="G9" s="17">
        <v>115506618802</v>
      </c>
      <c r="H9" s="15"/>
      <c r="I9" s="17">
        <v>340318454</v>
      </c>
      <c r="J9" s="15"/>
      <c r="K9" s="17">
        <v>7950536</v>
      </c>
      <c r="L9" s="15"/>
      <c r="M9" s="17">
        <v>115825215991</v>
      </c>
      <c r="N9" s="15"/>
      <c r="O9" s="17">
        <v>115506618802</v>
      </c>
      <c r="P9" s="15"/>
      <c r="Q9" s="17">
        <f>'درآمد سرمایه گذاری در صندوق'!S10</f>
        <v>340318454</v>
      </c>
      <c r="R9" s="17"/>
    </row>
    <row r="10" spans="1:18" ht="21.75" customHeight="1" x14ac:dyDescent="0.2">
      <c r="A10" s="10" t="s">
        <v>19</v>
      </c>
      <c r="C10" s="19">
        <v>6779845</v>
      </c>
      <c r="D10" s="15"/>
      <c r="E10" s="19">
        <v>82940474739</v>
      </c>
      <c r="F10" s="15"/>
      <c r="G10" s="19">
        <v>82820484142</v>
      </c>
      <c r="H10" s="15"/>
      <c r="I10" s="19">
        <v>123100805</v>
      </c>
      <c r="J10" s="15"/>
      <c r="K10" s="19">
        <v>6779845</v>
      </c>
      <c r="L10" s="15"/>
      <c r="M10" s="19">
        <v>82940474739</v>
      </c>
      <c r="N10" s="15"/>
      <c r="O10" s="19">
        <v>82820484142</v>
      </c>
      <c r="P10" s="15"/>
      <c r="Q10" s="19">
        <f>'درآمد سرمایه گذاری در صندوق'!S11</f>
        <v>123100805</v>
      </c>
      <c r="R10" s="19"/>
    </row>
    <row r="11" spans="1:18" ht="21.75" customHeight="1" x14ac:dyDescent="0.2">
      <c r="A11" s="12" t="s">
        <v>21</v>
      </c>
      <c r="C11" s="21">
        <f>SUM(C8:C10)</f>
        <v>14931153</v>
      </c>
      <c r="D11" s="15"/>
      <c r="E11" s="21">
        <f>SUM(E8:E10)</f>
        <v>203334778367</v>
      </c>
      <c r="F11" s="15"/>
      <c r="G11" s="21">
        <f>SUM(G8:G10)</f>
        <v>202826534328</v>
      </c>
      <c r="H11" s="15"/>
      <c r="I11" s="21">
        <f>SUM(I8:I10)</f>
        <v>534160911</v>
      </c>
      <c r="J11" s="15"/>
      <c r="K11" s="21">
        <f>SUM(K8:K10)</f>
        <v>14931153</v>
      </c>
      <c r="L11" s="15"/>
      <c r="M11" s="21">
        <f>SUM(M8:M10)</f>
        <v>203334778367</v>
      </c>
      <c r="N11" s="15"/>
      <c r="O11" s="21">
        <f>SUM(O8:O10)</f>
        <v>202826534328</v>
      </c>
      <c r="P11" s="15"/>
      <c r="Q11" s="54">
        <f>SUM(Q8:Q10)</f>
        <v>534160911</v>
      </c>
      <c r="R11" s="54"/>
    </row>
  </sheetData>
  <mergeCells count="9"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صورت وضعیت</vt:lpstr>
      <vt:lpstr>واحدهای صندوق</vt:lpstr>
      <vt:lpstr>سپرده</vt:lpstr>
      <vt:lpstr>درآمد</vt:lpstr>
      <vt:lpstr>درآمد سرمایه گذاری در صندوق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mohamad ghafouri</dc:creator>
  <dc:description/>
  <cp:lastModifiedBy>fatemeh mohamadi</cp:lastModifiedBy>
  <dcterms:created xsi:type="dcterms:W3CDTF">2025-05-25T07:49:59Z</dcterms:created>
  <dcterms:modified xsi:type="dcterms:W3CDTF">2025-05-25T08:58:17Z</dcterms:modified>
</cp:coreProperties>
</file>